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045" windowHeight="8760" tabRatio="676"/>
  </bookViews>
  <sheets>
    <sheet name="Bills" sheetId="1" r:id="rId1"/>
    <sheet name="Fun+Save" sheetId="2" r:id="rId2"/>
    <sheet name="Bonus Money" sheetId="3" r:id="rId3"/>
    <sheet name="Long Term Projects" sheetId="4" r:id="rId4"/>
    <sheet name="HSA" sheetId="7" r:id="rId5"/>
    <sheet name="Savings Burn" sheetId="11" r:id="rId6"/>
    <sheet name="Donations" sheetId="13" r:id="rId7"/>
  </sheets>
  <definedNames>
    <definedName name="_xlnm._FilterDatabase" localSheetId="4" hidden="1">HSA!$A$5:$G$5</definedName>
    <definedName name="_xlnm._FilterDatabase" localSheetId="3" hidden="1">'Long Term Projects'!$A$1:$C$29</definedName>
    <definedName name="Entered_payment">Bills!#REF!</definedName>
    <definedName name="Loan_amount">Bills!#REF!</definedName>
    <definedName name="Pmt_to_use">Bills!$J$21</definedName>
    <definedName name="_xlnm.Print_Area" localSheetId="0">Bills!$A$1:$I$23</definedName>
    <definedName name="Table_beg_bal">Bills!$H$15</definedName>
    <definedName name="Term_in_years">Bills!$C$6</definedName>
  </definedNames>
  <calcPr calcId="145621"/>
</workbook>
</file>

<file path=xl/calcChain.xml><?xml version="1.0" encoding="utf-8"?>
<calcChain xmlns="http://schemas.openxmlformats.org/spreadsheetml/2006/main">
  <c r="G19" i="1" l="1"/>
  <c r="G18" i="1"/>
  <c r="H14" i="2" l="1"/>
  <c r="H8" i="2"/>
  <c r="I10" i="1" l="1"/>
  <c r="B15" i="3" l="1"/>
  <c r="B2" i="3" s="1"/>
  <c r="B41" i="2" l="1"/>
  <c r="C9" i="1" s="1"/>
  <c r="C15" i="1" s="1"/>
  <c r="I5" i="1"/>
  <c r="I8" i="1"/>
  <c r="I7" i="1"/>
  <c r="I9" i="1"/>
  <c r="E3" i="7"/>
  <c r="F3" i="7"/>
  <c r="D3" i="7"/>
  <c r="G21" i="1"/>
  <c r="B22" i="1" s="1"/>
  <c r="B3" i="11"/>
  <c r="B4" i="11" s="1"/>
  <c r="H21" i="2"/>
  <c r="H12" i="2"/>
  <c r="H2" i="2"/>
  <c r="H22" i="2" s="1"/>
  <c r="G22" i="2"/>
  <c r="G25" i="2" s="1"/>
  <c r="G26" i="2" s="1"/>
  <c r="I4" i="1"/>
  <c r="I6" i="1"/>
  <c r="G15" i="1"/>
  <c r="D7" i="1"/>
  <c r="D6" i="1"/>
  <c r="D10" i="1"/>
  <c r="D11" i="1"/>
  <c r="D4" i="1"/>
  <c r="D5" i="1"/>
  <c r="D8" i="1"/>
  <c r="D3" i="1"/>
  <c r="H6" i="2"/>
  <c r="H16" i="2"/>
  <c r="H18" i="2"/>
  <c r="B1" i="2"/>
  <c r="H15" i="1"/>
  <c r="I3" i="1"/>
  <c r="B15" i="1"/>
  <c r="B17" i="1" l="1"/>
  <c r="B19" i="1" s="1"/>
  <c r="I2" i="2"/>
  <c r="I3" i="2" s="1"/>
  <c r="I4" i="2" s="1"/>
  <c r="I5" i="2" s="1"/>
  <c r="I6" i="2" s="1"/>
  <c r="I15" i="1"/>
  <c r="B21" i="1"/>
  <c r="B23" i="1" s="1"/>
  <c r="B42" i="2"/>
  <c r="D9" i="1"/>
  <c r="D15" i="1" s="1"/>
  <c r="I7" i="2" l="1"/>
  <c r="I8" i="2" s="1"/>
  <c r="I9" i="2" l="1"/>
  <c r="I10" i="2" s="1"/>
  <c r="I11" i="2" l="1"/>
  <c r="I12" i="2" s="1"/>
  <c r="I13" i="2" s="1"/>
  <c r="I14" i="2" s="1"/>
  <c r="I15" i="2" s="1"/>
  <c r="I16" i="2" l="1"/>
  <c r="I17" i="2" s="1"/>
  <c r="I18" i="2" s="1"/>
  <c r="I19" i="2" s="1"/>
  <c r="I20" i="2" s="1"/>
  <c r="I21" i="2" s="1"/>
</calcChain>
</file>

<file path=xl/sharedStrings.xml><?xml version="1.0" encoding="utf-8"?>
<sst xmlns="http://schemas.openxmlformats.org/spreadsheetml/2006/main" count="118" uniqueCount="92">
  <si>
    <t>Fixed Expenses</t>
  </si>
  <si>
    <t>Variable Expenses</t>
  </si>
  <si>
    <t>Bud</t>
  </si>
  <si>
    <t>Actual</t>
  </si>
  <si>
    <t>House</t>
  </si>
  <si>
    <t>Groceries</t>
  </si>
  <si>
    <t>Gas</t>
  </si>
  <si>
    <t>Vehicle Maint</t>
  </si>
  <si>
    <t>Pets</t>
  </si>
  <si>
    <t>Clothing</t>
  </si>
  <si>
    <t>Security</t>
  </si>
  <si>
    <t>Total</t>
  </si>
  <si>
    <t>Budget Expense</t>
  </si>
  <si>
    <t>Amt</t>
  </si>
  <si>
    <t>Budget Income</t>
  </si>
  <si>
    <t>Actual Expense</t>
  </si>
  <si>
    <t>Actual Income</t>
  </si>
  <si>
    <t>Desc</t>
  </si>
  <si>
    <t>Cost</t>
  </si>
  <si>
    <t>Fun Money</t>
  </si>
  <si>
    <t>Remain</t>
  </si>
  <si>
    <t>Budget Left</t>
  </si>
  <si>
    <t>Actual Left</t>
  </si>
  <si>
    <t>Amount</t>
  </si>
  <si>
    <t>Date</t>
  </si>
  <si>
    <t>House Insurance</t>
  </si>
  <si>
    <t>House Tax</t>
  </si>
  <si>
    <t>Truck Insurance</t>
  </si>
  <si>
    <t>Priority</t>
  </si>
  <si>
    <t>Newspaper</t>
  </si>
  <si>
    <t>Escow Account Bills</t>
  </si>
  <si>
    <t>Incr</t>
  </si>
  <si>
    <t>Savings</t>
  </si>
  <si>
    <t>Account Balance</t>
  </si>
  <si>
    <t>Item</t>
  </si>
  <si>
    <t>Paid</t>
  </si>
  <si>
    <t>Reimbursed</t>
  </si>
  <si>
    <t>Who</t>
  </si>
  <si>
    <t>Totals</t>
  </si>
  <si>
    <t>Misc</t>
  </si>
  <si>
    <t>Notes</t>
  </si>
  <si>
    <t>Netflix</t>
  </si>
  <si>
    <t>Paid to Escrow (Pay Period)</t>
  </si>
  <si>
    <t>Escrow Budget (Pay Period)</t>
  </si>
  <si>
    <t>Charity</t>
  </si>
  <si>
    <t>Preschool</t>
  </si>
  <si>
    <t>All Year</t>
  </si>
  <si>
    <t>Paychecks</t>
  </si>
  <si>
    <t>Kids</t>
  </si>
  <si>
    <t>Spent</t>
  </si>
  <si>
    <t>Power</t>
  </si>
  <si>
    <t>Difference (Yearly)</t>
  </si>
  <si>
    <t>Paint Ceilings</t>
  </si>
  <si>
    <t>Repour Driveway</t>
  </si>
  <si>
    <t>Awning on Front Door</t>
  </si>
  <si>
    <t>Bonus</t>
  </si>
  <si>
    <t>2013 Starting Balance</t>
  </si>
  <si>
    <t>Doctor</t>
  </si>
  <si>
    <t>Cell Phones</t>
  </si>
  <si>
    <t>Sewer</t>
  </si>
  <si>
    <t>Water</t>
  </si>
  <si>
    <t>Cable/Broadband</t>
  </si>
  <si>
    <t>Lunch Money</t>
  </si>
  <si>
    <t>Eating Out</t>
  </si>
  <si>
    <t>Bourbon</t>
  </si>
  <si>
    <t>Cash Withdrawals</t>
  </si>
  <si>
    <t>Car Gas</t>
  </si>
  <si>
    <t>Car Insurance</t>
  </si>
  <si>
    <t>Truck Tax</t>
  </si>
  <si>
    <t>Spring Yard Work</t>
  </si>
  <si>
    <t>Van Insurance</t>
  </si>
  <si>
    <t>Car &amp; Van Tax</t>
  </si>
  <si>
    <t xml:space="preserve">Vacation </t>
  </si>
  <si>
    <t>New flooring in bathroom</t>
  </si>
  <si>
    <t>New Doors</t>
  </si>
  <si>
    <t>Prescription</t>
  </si>
  <si>
    <t>Big B</t>
  </si>
  <si>
    <t>Little Buddy</t>
  </si>
  <si>
    <t>College</t>
  </si>
  <si>
    <t>Educational TV</t>
  </si>
  <si>
    <t>Bathroom Flooring</t>
  </si>
  <si>
    <t>Awning</t>
  </si>
  <si>
    <t>Repair furnace</t>
  </si>
  <si>
    <t>Cancer fund</t>
  </si>
  <si>
    <t>Jan/Feb (paycheck)</t>
  </si>
  <si>
    <t>March (paycheck)</t>
  </si>
  <si>
    <t>April/May (paycheck)</t>
  </si>
  <si>
    <t>June/July (paycheck)</t>
  </si>
  <si>
    <t>August (paycheck)</t>
  </si>
  <si>
    <t>September (paycheck)</t>
  </si>
  <si>
    <t>October/Nov (paycheck)</t>
  </si>
  <si>
    <t>December (paycheck)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</si>
</sst>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"/>
    <numFmt numFmtId="165" formatCode="m/d/yy;@"/>
    <numFmt numFmtId="166" formatCode="[$-409]mmmm\-yy;@"/>
  </numFmts>
  <fonts count="7" x14ac:knownFonts="1">
    <font>
      <sz val="10"/>
      <name val="Arial"/>
    </font>
    <font>
      <sz val="11"/>
      <name val="Arial"/>
    </font>
    <font>
      <sz val="8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5" fillId="0" borderId="0" xfId="0" applyFont="1"/>
    <xf numFmtId="0" fontId="6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3" fontId="1" fillId="0" borderId="0" xfId="0" applyNumberFormat="1" applyFont="1" applyFill="1" applyBorder="1" applyAlignment="1" applyProtection="1"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164" fontId="1" fillId="0" borderId="1" xfId="0" applyNumberFormat="1" applyFont="1" applyFill="1" applyBorder="1" applyAlignment="1" applyProtection="1">
      <protection locked="0"/>
    </xf>
    <xf numFmtId="164" fontId="1" fillId="0" borderId="2" xfId="0" applyNumberFormat="1" applyFont="1" applyFill="1" applyBorder="1" applyAlignment="1" applyProtection="1">
      <protection locked="0"/>
    </xf>
    <xf numFmtId="164" fontId="1" fillId="0" borderId="3" xfId="0" applyNumberFormat="1" applyFont="1" applyFill="1" applyBorder="1" applyAlignment="1" applyProtection="1">
      <protection locked="0"/>
    </xf>
    <xf numFmtId="0" fontId="0" fillId="0" borderId="0" xfId="0" applyFill="1"/>
    <xf numFmtId="0" fontId="0" fillId="2" borderId="0" xfId="0" applyFill="1"/>
    <xf numFmtId="0" fontId="0" fillId="3" borderId="0" xfId="0" applyFill="1"/>
    <xf numFmtId="16" fontId="0" fillId="0" borderId="0" xfId="0" applyNumberFormat="1"/>
    <xf numFmtId="4" fontId="5" fillId="0" borderId="0" xfId="0" applyNumberFormat="1" applyFont="1"/>
    <xf numFmtId="4" fontId="3" fillId="0" borderId="0" xfId="0" applyNumberFormat="1" applyFont="1"/>
    <xf numFmtId="3" fontId="4" fillId="0" borderId="0" xfId="0" applyNumberFormat="1" applyFont="1" applyAlignment="1">
      <alignment horizontal="right"/>
    </xf>
    <xf numFmtId="3" fontId="1" fillId="0" borderId="4" xfId="0" applyNumberFormat="1" applyFont="1" applyFill="1" applyBorder="1" applyAlignment="1" applyProtection="1">
      <protection locked="0"/>
    </xf>
    <xf numFmtId="3" fontId="1" fillId="0" borderId="5" xfId="0" applyNumberFormat="1" applyFont="1" applyFill="1" applyBorder="1" applyAlignment="1" applyProtection="1">
      <protection locked="0"/>
    </xf>
    <xf numFmtId="3" fontId="1" fillId="0" borderId="6" xfId="0" applyNumberFormat="1" applyFont="1" applyFill="1" applyBorder="1" applyAlignment="1" applyProtection="1">
      <protection locked="0"/>
    </xf>
    <xf numFmtId="3" fontId="1" fillId="0" borderId="7" xfId="0" applyNumberFormat="1" applyFont="1" applyFill="1" applyBorder="1" applyAlignment="1" applyProtection="1">
      <protection locked="0"/>
    </xf>
    <xf numFmtId="3" fontId="1" fillId="0" borderId="0" xfId="0" applyNumberFormat="1" applyFont="1"/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16" fontId="0" fillId="0" borderId="0" xfId="0" quotePrefix="1" applyNumberFormat="1"/>
    <xf numFmtId="0" fontId="0" fillId="0" borderId="0" xfId="0" applyNumberFormat="1"/>
    <xf numFmtId="0" fontId="0" fillId="0" borderId="0" xfId="0" quotePrefix="1" applyNumberFormat="1"/>
    <xf numFmtId="4" fontId="0" fillId="0" borderId="0" xfId="0" quotePrefix="1" applyNumberFormat="1" applyFill="1"/>
    <xf numFmtId="165" fontId="0" fillId="0" borderId="0" xfId="0" applyNumberFormat="1"/>
    <xf numFmtId="165" fontId="3" fillId="0" borderId="0" xfId="0" applyNumberFormat="1" applyFont="1"/>
    <xf numFmtId="165" fontId="5" fillId="0" borderId="0" xfId="0" applyNumberFormat="1" applyFont="1"/>
    <xf numFmtId="165" fontId="0" fillId="0" borderId="0" xfId="0" quotePrefix="1" applyNumberFormat="1" applyFill="1"/>
    <xf numFmtId="2" fontId="5" fillId="0" borderId="0" xfId="0" applyNumberFormat="1" applyFont="1"/>
    <xf numFmtId="3" fontId="5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0" fontId="5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/>
    <xf numFmtId="1" fontId="3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left"/>
    </xf>
    <xf numFmtId="0" fontId="0" fillId="0" borderId="0" xfId="0" applyBorder="1" applyAlignment="1">
      <alignment wrapText="1"/>
    </xf>
    <xf numFmtId="4" fontId="0" fillId="0" borderId="0" xfId="0" applyNumberFormat="1" applyBorder="1"/>
    <xf numFmtId="165" fontId="0" fillId="0" borderId="0" xfId="0" applyNumberFormat="1" applyBorder="1" applyAlignment="1">
      <alignment wrapText="1"/>
    </xf>
    <xf numFmtId="40" fontId="0" fillId="0" borderId="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166" fontId="0" fillId="0" borderId="0" xfId="0" applyNumberFormat="1"/>
    <xf numFmtId="166" fontId="0" fillId="2" borderId="0" xfId="0" applyNumberFormat="1" applyFill="1"/>
    <xf numFmtId="0" fontId="0" fillId="3" borderId="0" xfId="0" applyFill="1" applyBorder="1" applyAlignment="1">
      <alignment wrapText="1"/>
    </xf>
    <xf numFmtId="165" fontId="0" fillId="3" borderId="0" xfId="0" applyNumberFormat="1" applyFill="1" applyBorder="1" applyAlignment="1">
      <alignment wrapText="1"/>
    </xf>
    <xf numFmtId="4" fontId="0" fillId="3" borderId="0" xfId="0" applyNumberFormat="1" applyFill="1" applyBorder="1"/>
    <xf numFmtId="4" fontId="0" fillId="3" borderId="0" xfId="0" applyNumberFormat="1" applyFill="1"/>
    <xf numFmtId="166" fontId="3" fillId="0" borderId="0" xfId="0" applyNumberFormat="1" applyFont="1"/>
    <xf numFmtId="0" fontId="0" fillId="0" borderId="1" xfId="0" applyBorder="1"/>
    <xf numFmtId="166" fontId="0" fillId="0" borderId="1" xfId="0" applyNumberFormat="1" applyBorder="1"/>
    <xf numFmtId="0" fontId="0" fillId="0" borderId="0" xfId="0" applyFont="1" applyFill="1" applyBorder="1" applyAlignment="1">
      <alignment wrapText="1"/>
    </xf>
    <xf numFmtId="0" fontId="0" fillId="0" borderId="0" xfId="0" applyFill="1" applyBorder="1"/>
    <xf numFmtId="0" fontId="0" fillId="3" borderId="0" xfId="0" applyFill="1" applyAlignment="1">
      <alignment horizontal="center"/>
    </xf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/>
    <xf numFmtId="0" fontId="5" fillId="0" borderId="1" xfId="0" applyFont="1" applyBorder="1"/>
    <xf numFmtId="0" fontId="3" fillId="0" borderId="0" xfId="0" applyNumberFormat="1" applyFont="1"/>
    <xf numFmtId="0" fontId="3" fillId="4" borderId="0" xfId="0" applyFont="1" applyFill="1"/>
    <xf numFmtId="0" fontId="5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17</xdr:row>
      <xdr:rowOff>133350</xdr:rowOff>
    </xdr:from>
    <xdr:to>
      <xdr:col>8</xdr:col>
      <xdr:colOff>9525</xdr:colOff>
      <xdr:row>21</xdr:row>
      <xdr:rowOff>171450</xdr:rowOff>
    </xdr:to>
    <xdr:sp macro="" textlink="">
      <xdr:nvSpPr>
        <xdr:cNvPr id="2" name="TextBox 1"/>
        <xdr:cNvSpPr txBox="1"/>
      </xdr:nvSpPr>
      <xdr:spPr>
        <a:xfrm>
          <a:off x="4562475" y="3238500"/>
          <a:ext cx="20574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Once you set your budget income,</a:t>
          </a:r>
          <a:r>
            <a:rPr lang="en-US" sz="1100" baseline="0"/>
            <a:t> punch in your actual paychecks here.</a:t>
          </a:r>
          <a:endParaRPr lang="en-US" sz="1100"/>
        </a:p>
      </xdr:txBody>
    </xdr:sp>
    <xdr:clientData/>
  </xdr:twoCellAnchor>
  <xdr:twoCellAnchor>
    <xdr:from>
      <xdr:col>0</xdr:col>
      <xdr:colOff>123825</xdr:colOff>
      <xdr:row>24</xdr:row>
      <xdr:rowOff>9525</xdr:rowOff>
    </xdr:from>
    <xdr:to>
      <xdr:col>3</xdr:col>
      <xdr:colOff>104775</xdr:colOff>
      <xdr:row>31</xdr:row>
      <xdr:rowOff>9525</xdr:rowOff>
    </xdr:to>
    <xdr:sp macro="" textlink="">
      <xdr:nvSpPr>
        <xdr:cNvPr id="3" name="TextBox 2"/>
        <xdr:cNvSpPr txBox="1"/>
      </xdr:nvSpPr>
      <xdr:spPr>
        <a:xfrm>
          <a:off x="123825" y="4381500"/>
          <a:ext cx="2171700" cy="1276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is your gauge to see if you're doing</a:t>
          </a:r>
          <a:r>
            <a:rPr lang="en-US" sz="1100" baseline="0"/>
            <a:t> OK.  If your monthly budget looks bad, cut someplace (like eating out) so you don't run negative for the month.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23</xdr:row>
      <xdr:rowOff>114300</xdr:rowOff>
    </xdr:from>
    <xdr:to>
      <xdr:col>10</xdr:col>
      <xdr:colOff>590550</xdr:colOff>
      <xdr:row>32</xdr:row>
      <xdr:rowOff>104775</xdr:rowOff>
    </xdr:to>
    <xdr:sp macro="" textlink="">
      <xdr:nvSpPr>
        <xdr:cNvPr id="2" name="TextBox 1"/>
        <xdr:cNvSpPr txBox="1"/>
      </xdr:nvSpPr>
      <xdr:spPr>
        <a:xfrm>
          <a:off x="7419975" y="3838575"/>
          <a:ext cx="1400175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I overpay my escrow.  I</a:t>
          </a:r>
          <a:r>
            <a:rPr lang="en-US" sz="1100" baseline="0"/>
            <a:t> rounded up to the next $5 amount, which yields a surplus.  Your bills will  probably go up, not down (mine do)</a:t>
          </a:r>
          <a:endParaRPr lang="en-US" sz="1100"/>
        </a:p>
      </xdr:txBody>
    </xdr:sp>
    <xdr:clientData/>
  </xdr:twoCellAnchor>
  <xdr:twoCellAnchor>
    <xdr:from>
      <xdr:col>0</xdr:col>
      <xdr:colOff>142875</xdr:colOff>
      <xdr:row>8</xdr:row>
      <xdr:rowOff>133351</xdr:rowOff>
    </xdr:from>
    <xdr:to>
      <xdr:col>0</xdr:col>
      <xdr:colOff>2133600</xdr:colOff>
      <xdr:row>14</xdr:row>
      <xdr:rowOff>133351</xdr:rowOff>
    </xdr:to>
    <xdr:sp macro="" textlink="">
      <xdr:nvSpPr>
        <xdr:cNvPr id="3" name="TextBox 2"/>
        <xdr:cNvSpPr txBox="1"/>
      </xdr:nvSpPr>
      <xdr:spPr>
        <a:xfrm>
          <a:off x="142875" y="1428751"/>
          <a:ext cx="199072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Track your</a:t>
          </a:r>
          <a:r>
            <a:rPr lang="en-US" sz="1100" baseline="0"/>
            <a:t> discretionary spend here.  This is the stuff that you choose to spend extra money on during the month.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B3" sqref="B3"/>
    </sheetView>
  </sheetViews>
  <sheetFormatPr defaultColWidth="10" defaultRowHeight="14.25" x14ac:dyDescent="0.2"/>
  <cols>
    <col min="1" max="1" width="17.42578125" style="6" bestFit="1" customWidth="1"/>
    <col min="2" max="2" width="9" style="7" bestFit="1" customWidth="1"/>
    <col min="3" max="3" width="6.42578125" style="7" bestFit="1" customWidth="1"/>
    <col min="4" max="4" width="8.28515625" style="7" bestFit="1" customWidth="1"/>
    <col min="5" max="5" width="2.42578125" style="6" customWidth="1"/>
    <col min="6" max="6" width="13.5703125" style="6" customWidth="1"/>
    <col min="7" max="7" width="6.28515625" style="7" customWidth="1"/>
    <col min="8" max="8" width="35.7109375" style="7" customWidth="1"/>
    <col min="9" max="9" width="8.28515625" style="7" bestFit="1" customWidth="1"/>
    <col min="10" max="10" width="12.140625" style="6" customWidth="1"/>
    <col min="11" max="11" width="8" style="6" customWidth="1"/>
    <col min="12" max="16384" width="10" style="6"/>
  </cols>
  <sheetData>
    <row r="1" spans="1:9" ht="15" x14ac:dyDescent="0.25">
      <c r="A1" s="5" t="s">
        <v>0</v>
      </c>
      <c r="F1" s="5" t="s">
        <v>1</v>
      </c>
    </row>
    <row r="2" spans="1:9" ht="15" x14ac:dyDescent="0.25">
      <c r="A2" s="5"/>
      <c r="B2" s="7" t="s">
        <v>2</v>
      </c>
      <c r="C2" s="7" t="s">
        <v>3</v>
      </c>
      <c r="D2" s="7" t="s">
        <v>20</v>
      </c>
      <c r="F2" s="5"/>
      <c r="G2" s="7" t="s">
        <v>2</v>
      </c>
      <c r="H2" s="7" t="s">
        <v>3</v>
      </c>
      <c r="I2" s="7" t="s">
        <v>20</v>
      </c>
    </row>
    <row r="3" spans="1:9" x14ac:dyDescent="0.2">
      <c r="A3" s="6" t="s">
        <v>4</v>
      </c>
      <c r="B3" s="7">
        <v>1000</v>
      </c>
      <c r="C3" s="8">
        <v>1000</v>
      </c>
      <c r="D3" s="7">
        <f t="shared" ref="D3:D10" si="0">B3-C3</f>
        <v>0</v>
      </c>
      <c r="F3" s="6" t="s">
        <v>5</v>
      </c>
      <c r="G3" s="7">
        <v>450</v>
      </c>
      <c r="H3" s="8"/>
      <c r="I3" s="7">
        <f t="shared" ref="I3:I10" si="1">G3-H3</f>
        <v>450</v>
      </c>
    </row>
    <row r="4" spans="1:9" x14ac:dyDescent="0.2">
      <c r="A4" s="6" t="s">
        <v>6</v>
      </c>
      <c r="B4" s="7">
        <v>80</v>
      </c>
      <c r="C4" s="8">
        <v>80</v>
      </c>
      <c r="D4" s="7">
        <f t="shared" si="0"/>
        <v>0</v>
      </c>
      <c r="F4" s="6" t="s">
        <v>7</v>
      </c>
      <c r="G4" s="7">
        <v>30</v>
      </c>
      <c r="H4" s="8"/>
      <c r="I4" s="7">
        <f t="shared" si="1"/>
        <v>30</v>
      </c>
    </row>
    <row r="5" spans="1:9" x14ac:dyDescent="0.2">
      <c r="A5" s="6" t="s">
        <v>41</v>
      </c>
      <c r="B5" s="20">
        <v>19.059999999999999</v>
      </c>
      <c r="C5" s="20">
        <v>19.059999999999999</v>
      </c>
      <c r="D5" s="7">
        <f>B5-C5</f>
        <v>0</v>
      </c>
      <c r="F5" s="6" t="s">
        <v>66</v>
      </c>
      <c r="G5" s="7">
        <v>200</v>
      </c>
      <c r="H5" s="8"/>
      <c r="I5" s="7">
        <f t="shared" si="1"/>
        <v>200</v>
      </c>
    </row>
    <row r="6" spans="1:9" x14ac:dyDescent="0.2">
      <c r="A6" s="6" t="s">
        <v>50</v>
      </c>
      <c r="B6" s="7">
        <v>125</v>
      </c>
      <c r="C6" s="8">
        <v>125</v>
      </c>
      <c r="D6" s="7">
        <f t="shared" si="0"/>
        <v>0</v>
      </c>
      <c r="F6" s="6" t="s">
        <v>8</v>
      </c>
      <c r="G6" s="7">
        <v>35</v>
      </c>
      <c r="H6" s="8"/>
      <c r="I6" s="7">
        <f t="shared" si="1"/>
        <v>35</v>
      </c>
    </row>
    <row r="7" spans="1:9" x14ac:dyDescent="0.2">
      <c r="A7" s="6" t="s">
        <v>61</v>
      </c>
      <c r="B7" s="7">
        <v>90.37</v>
      </c>
      <c r="C7" s="7">
        <v>90.37</v>
      </c>
      <c r="D7" s="7">
        <f t="shared" si="0"/>
        <v>0</v>
      </c>
      <c r="F7" s="6" t="s">
        <v>9</v>
      </c>
      <c r="G7" s="7">
        <v>100</v>
      </c>
      <c r="H7" s="8"/>
      <c r="I7" s="7">
        <f t="shared" si="1"/>
        <v>100</v>
      </c>
    </row>
    <row r="8" spans="1:9" x14ac:dyDescent="0.2">
      <c r="A8" s="6" t="s">
        <v>29</v>
      </c>
      <c r="B8" s="7">
        <v>9.75</v>
      </c>
      <c r="C8" s="7">
        <v>9.75</v>
      </c>
      <c r="D8" s="7">
        <f>B8-C8</f>
        <v>0</v>
      </c>
      <c r="F8" s="6" t="s">
        <v>48</v>
      </c>
      <c r="G8" s="7">
        <v>150</v>
      </c>
      <c r="H8" s="25"/>
      <c r="I8" s="7">
        <f t="shared" si="1"/>
        <v>150</v>
      </c>
    </row>
    <row r="9" spans="1:9" x14ac:dyDescent="0.2">
      <c r="A9" s="6" t="s">
        <v>19</v>
      </c>
      <c r="B9" s="7">
        <v>250</v>
      </c>
      <c r="C9" s="7">
        <f>'Fun+Save'!B41</f>
        <v>0</v>
      </c>
      <c r="D9" s="7">
        <f t="shared" si="0"/>
        <v>250</v>
      </c>
      <c r="F9" s="6" t="s">
        <v>39</v>
      </c>
      <c r="G9" s="7">
        <v>100</v>
      </c>
      <c r="I9" s="7">
        <f t="shared" si="1"/>
        <v>100</v>
      </c>
    </row>
    <row r="10" spans="1:9" x14ac:dyDescent="0.2">
      <c r="A10" s="6" t="s">
        <v>10</v>
      </c>
      <c r="B10" s="7">
        <v>39.590000000000003</v>
      </c>
      <c r="C10" s="7">
        <v>39.590000000000003</v>
      </c>
      <c r="D10" s="7">
        <f t="shared" si="0"/>
        <v>0</v>
      </c>
      <c r="F10" s="6" t="s">
        <v>58</v>
      </c>
      <c r="G10" s="7">
        <v>100</v>
      </c>
      <c r="I10" s="7">
        <f t="shared" si="1"/>
        <v>100</v>
      </c>
    </row>
    <row r="11" spans="1:9" x14ac:dyDescent="0.2">
      <c r="A11" s="6" t="s">
        <v>32</v>
      </c>
      <c r="B11" s="7">
        <v>100</v>
      </c>
      <c r="C11" s="7">
        <v>100</v>
      </c>
      <c r="D11" s="7">
        <f>B11-C11</f>
        <v>0</v>
      </c>
      <c r="F11" s="6" t="s">
        <v>59</v>
      </c>
      <c r="G11" s="7">
        <v>25</v>
      </c>
      <c r="I11" s="7">
        <v>25</v>
      </c>
    </row>
    <row r="12" spans="1:9" x14ac:dyDescent="0.2">
      <c r="F12" s="6" t="s">
        <v>60</v>
      </c>
      <c r="G12" s="7">
        <v>25</v>
      </c>
      <c r="I12" s="7">
        <v>25</v>
      </c>
    </row>
    <row r="15" spans="1:9" ht="15" x14ac:dyDescent="0.25">
      <c r="A15" s="5" t="s">
        <v>11</v>
      </c>
      <c r="B15" s="9">
        <f>SUM(B3:B13)</f>
        <v>1713.7699999999998</v>
      </c>
      <c r="C15" s="9">
        <f>SUM(C3:C13)</f>
        <v>1463.7699999999998</v>
      </c>
      <c r="D15" s="9">
        <f>SUM(D3:D13)</f>
        <v>250</v>
      </c>
      <c r="E15" s="5"/>
      <c r="F15" s="5"/>
      <c r="G15" s="9">
        <f>SUM(G3:G14)</f>
        <v>1215</v>
      </c>
      <c r="H15" s="26">
        <f>SUM(H3:H14)</f>
        <v>0</v>
      </c>
      <c r="I15" s="9">
        <f>SUM(I3:I14)</f>
        <v>1215</v>
      </c>
    </row>
    <row r="17" spans="1:11" x14ac:dyDescent="0.2">
      <c r="A17" s="6" t="s">
        <v>12</v>
      </c>
      <c r="B17" s="7">
        <f>B15+G15</f>
        <v>2928.7699999999995</v>
      </c>
      <c r="F17" s="6" t="s">
        <v>47</v>
      </c>
      <c r="G17" s="7" t="s">
        <v>13</v>
      </c>
    </row>
    <row r="18" spans="1:11" x14ac:dyDescent="0.2">
      <c r="A18" s="10" t="s">
        <v>14</v>
      </c>
      <c r="B18" s="7">
        <v>3200</v>
      </c>
      <c r="F18" s="11"/>
      <c r="G18" s="21">
        <f>1865-265</f>
        <v>1600</v>
      </c>
      <c r="H18" s="27"/>
      <c r="I18" s="27"/>
      <c r="J18" s="7"/>
      <c r="K18" s="7"/>
    </row>
    <row r="19" spans="1:11" x14ac:dyDescent="0.2">
      <c r="A19" s="10" t="s">
        <v>21</v>
      </c>
      <c r="B19" s="7">
        <f>B18-B17</f>
        <v>271.23000000000047</v>
      </c>
      <c r="F19" s="12"/>
      <c r="G19" s="21">
        <f>1865-265</f>
        <v>1600</v>
      </c>
      <c r="J19" s="7"/>
      <c r="K19" s="7"/>
    </row>
    <row r="20" spans="1:11" x14ac:dyDescent="0.2">
      <c r="A20" s="10"/>
      <c r="F20" s="13"/>
      <c r="G20" s="22"/>
      <c r="H20" s="27"/>
      <c r="I20" s="27"/>
      <c r="J20" s="7"/>
      <c r="K20" s="7"/>
    </row>
    <row r="21" spans="1:11" x14ac:dyDescent="0.2">
      <c r="A21" s="10" t="s">
        <v>15</v>
      </c>
      <c r="B21" s="7">
        <f>C15+H15</f>
        <v>1463.7699999999998</v>
      </c>
      <c r="F21" s="11" t="s">
        <v>11</v>
      </c>
      <c r="G21" s="23">
        <f>SUM(G18:G20)</f>
        <v>3200</v>
      </c>
      <c r="J21" s="7"/>
      <c r="K21" s="7"/>
    </row>
    <row r="22" spans="1:11" x14ac:dyDescent="0.2">
      <c r="A22" s="10" t="s">
        <v>16</v>
      </c>
      <c r="B22" s="7">
        <f>G21</f>
        <v>3200</v>
      </c>
      <c r="F22" s="10"/>
      <c r="G22" s="24"/>
      <c r="J22" s="7"/>
      <c r="K22" s="7"/>
    </row>
    <row r="23" spans="1:11" x14ac:dyDescent="0.2">
      <c r="A23" s="10" t="s">
        <v>22</v>
      </c>
      <c r="B23" s="7">
        <f>B22-B21</f>
        <v>1736.2300000000002</v>
      </c>
      <c r="J23" s="7"/>
      <c r="K23" s="7"/>
    </row>
    <row r="24" spans="1:11" x14ac:dyDescent="0.2">
      <c r="J24" s="7"/>
      <c r="K24" s="7"/>
    </row>
    <row r="25" spans="1:11" x14ac:dyDescent="0.2">
      <c r="A25" s="72"/>
      <c r="F25" s="10"/>
    </row>
    <row r="26" spans="1:11" x14ac:dyDescent="0.2">
      <c r="A26" s="72"/>
      <c r="B26" s="27"/>
    </row>
    <row r="31" spans="1:11" ht="15" x14ac:dyDescent="0.25">
      <c r="B31" s="9"/>
    </row>
  </sheetData>
  <phoneticPr fontId="2" type="noConversion"/>
  <printOptions gridLines="1" gridLinesSet="0"/>
  <pageMargins left="0.2" right="0.2" top="1" bottom="1" header="0.25" footer="0.2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activeCell="B3" sqref="B3"/>
    </sheetView>
  </sheetViews>
  <sheetFormatPr defaultRowHeight="12.75" x14ac:dyDescent="0.2"/>
  <cols>
    <col min="1" max="1" width="34.85546875" style="4" customWidth="1"/>
    <col min="2" max="2" width="9.140625" style="46" customWidth="1"/>
    <col min="3" max="3" width="10.5703125" style="4" bestFit="1" customWidth="1"/>
    <col min="4" max="4" width="3.140625" style="4" customWidth="1"/>
    <col min="5" max="5" width="28" style="4" customWidth="1"/>
    <col min="6" max="6" width="9" style="4" bestFit="1" customWidth="1"/>
    <col min="7" max="7" width="9.5703125" style="47" bestFit="1" customWidth="1"/>
    <col min="8" max="8" width="6.7109375" style="47" bestFit="1" customWidth="1"/>
    <col min="9" max="9" width="9.28515625" style="47" bestFit="1" customWidth="1"/>
    <col min="10" max="10" width="3.140625" style="4" customWidth="1"/>
    <col min="11" max="16384" width="9.140625" style="4"/>
  </cols>
  <sheetData>
    <row r="1" spans="1:10" x14ac:dyDescent="0.2">
      <c r="A1" s="1" t="s">
        <v>19</v>
      </c>
      <c r="B1" s="41">
        <f>Bills!B9</f>
        <v>250</v>
      </c>
      <c r="E1" s="1" t="s">
        <v>30</v>
      </c>
      <c r="F1" s="1" t="s">
        <v>24</v>
      </c>
      <c r="G1" s="42" t="s">
        <v>23</v>
      </c>
      <c r="H1" s="42" t="s">
        <v>31</v>
      </c>
      <c r="I1" s="42">
        <v>1100</v>
      </c>
      <c r="J1" s="1"/>
    </row>
    <row r="2" spans="1:10" x14ac:dyDescent="0.2">
      <c r="A2" s="1" t="s">
        <v>17</v>
      </c>
      <c r="B2" s="43" t="s">
        <v>3</v>
      </c>
      <c r="E2" s="4" t="s">
        <v>84</v>
      </c>
      <c r="F2" s="1"/>
      <c r="G2" s="42"/>
      <c r="H2" s="44">
        <f>G24*4</f>
        <v>1060</v>
      </c>
      <c r="I2" s="45">
        <f>I1-G2+H2</f>
        <v>2160</v>
      </c>
    </row>
    <row r="3" spans="1:10" x14ac:dyDescent="0.2">
      <c r="A3" s="1" t="s">
        <v>62</v>
      </c>
      <c r="B3" s="48"/>
      <c r="E3" s="4" t="s">
        <v>45</v>
      </c>
      <c r="F3" s="4" t="s">
        <v>46</v>
      </c>
      <c r="G3" s="47">
        <v>1200</v>
      </c>
      <c r="H3" s="44"/>
      <c r="I3" s="45">
        <f>I2-G3+H3</f>
        <v>960</v>
      </c>
    </row>
    <row r="4" spans="1:10" x14ac:dyDescent="0.2">
      <c r="A4" s="1" t="s">
        <v>63</v>
      </c>
      <c r="B4" s="48"/>
      <c r="E4" s="4" t="s">
        <v>67</v>
      </c>
      <c r="F4" s="38">
        <v>39479</v>
      </c>
      <c r="G4" s="47">
        <v>330</v>
      </c>
      <c r="H4" s="44"/>
      <c r="I4" s="45">
        <f>I3-G4+H4</f>
        <v>630</v>
      </c>
    </row>
    <row r="5" spans="1:10" x14ac:dyDescent="0.2">
      <c r="A5" s="1" t="s">
        <v>64</v>
      </c>
      <c r="B5" s="48"/>
      <c r="E5" s="49" t="s">
        <v>68</v>
      </c>
      <c r="F5" s="50">
        <v>38777</v>
      </c>
      <c r="G5" s="45">
        <v>60</v>
      </c>
      <c r="H5" s="44"/>
      <c r="I5" s="45">
        <f t="shared" ref="I5:I21" si="0">I4-G5+H5</f>
        <v>570</v>
      </c>
    </row>
    <row r="6" spans="1:10" x14ac:dyDescent="0.2">
      <c r="A6" s="1" t="s">
        <v>65</v>
      </c>
      <c r="B6" s="48"/>
      <c r="E6" s="49" t="s">
        <v>85</v>
      </c>
      <c r="F6" s="50"/>
      <c r="G6" s="45"/>
      <c r="H6" s="44">
        <f>G24*2</f>
        <v>530</v>
      </c>
      <c r="I6" s="45">
        <f t="shared" si="0"/>
        <v>1100</v>
      </c>
    </row>
    <row r="7" spans="1:10" x14ac:dyDescent="0.2">
      <c r="A7" s="1"/>
      <c r="B7" s="48"/>
      <c r="C7" s="51"/>
      <c r="E7" s="49" t="s">
        <v>69</v>
      </c>
      <c r="F7" s="50">
        <v>38808</v>
      </c>
      <c r="G7" s="45">
        <v>250</v>
      </c>
      <c r="H7" s="44"/>
      <c r="I7" s="45">
        <f>I6-G7+H7</f>
        <v>850</v>
      </c>
    </row>
    <row r="8" spans="1:10" x14ac:dyDescent="0.2">
      <c r="A8" s="1"/>
      <c r="E8" s="49" t="s">
        <v>86</v>
      </c>
      <c r="F8" s="50"/>
      <c r="G8" s="45"/>
      <c r="H8" s="44">
        <f>G24*4</f>
        <v>1060</v>
      </c>
      <c r="I8" s="45">
        <f t="shared" si="0"/>
        <v>1910</v>
      </c>
    </row>
    <row r="9" spans="1:10" x14ac:dyDescent="0.2">
      <c r="A9" s="1"/>
      <c r="B9" s="48"/>
      <c r="E9" s="49" t="s">
        <v>27</v>
      </c>
      <c r="F9" s="50">
        <v>38869</v>
      </c>
      <c r="G9" s="45">
        <v>250</v>
      </c>
      <c r="H9" s="44"/>
      <c r="I9" s="45">
        <f>I8-G9+H9</f>
        <v>1660</v>
      </c>
    </row>
    <row r="10" spans="1:10" x14ac:dyDescent="0.2">
      <c r="B10" s="48"/>
      <c r="E10" s="49" t="s">
        <v>70</v>
      </c>
      <c r="F10" s="50">
        <v>38869</v>
      </c>
      <c r="G10" s="45">
        <v>400</v>
      </c>
      <c r="H10" s="44"/>
      <c r="I10" s="45">
        <f t="shared" si="0"/>
        <v>1260</v>
      </c>
    </row>
    <row r="11" spans="1:10" x14ac:dyDescent="0.2">
      <c r="B11" s="48"/>
      <c r="E11" s="49" t="s">
        <v>71</v>
      </c>
      <c r="F11" s="50">
        <v>39995</v>
      </c>
      <c r="G11" s="45">
        <v>300</v>
      </c>
      <c r="H11" s="44"/>
      <c r="I11" s="45">
        <f>I10-G11+H11</f>
        <v>960</v>
      </c>
    </row>
    <row r="12" spans="1:10" x14ac:dyDescent="0.2">
      <c r="B12" s="48"/>
      <c r="E12" s="49" t="s">
        <v>87</v>
      </c>
      <c r="F12" s="50"/>
      <c r="G12" s="45"/>
      <c r="H12" s="44">
        <f>G24*5</f>
        <v>1325</v>
      </c>
      <c r="I12" s="45">
        <f>I11-G12+H12</f>
        <v>2285</v>
      </c>
    </row>
    <row r="13" spans="1:10" x14ac:dyDescent="0.2">
      <c r="B13" s="48"/>
      <c r="E13" s="49" t="s">
        <v>67</v>
      </c>
      <c r="F13" s="50">
        <v>39661</v>
      </c>
      <c r="G13" s="45">
        <v>330</v>
      </c>
      <c r="H13" s="44"/>
      <c r="I13" s="45">
        <f t="shared" si="0"/>
        <v>1955</v>
      </c>
    </row>
    <row r="14" spans="1:10" x14ac:dyDescent="0.2">
      <c r="B14" s="48"/>
      <c r="E14" s="49" t="s">
        <v>88</v>
      </c>
      <c r="F14" s="50"/>
      <c r="G14" s="45"/>
      <c r="H14" s="44">
        <f>G24*2</f>
        <v>530</v>
      </c>
      <c r="I14" s="45">
        <f>I13-G14+H14</f>
        <v>2485</v>
      </c>
    </row>
    <row r="15" spans="1:10" x14ac:dyDescent="0.2">
      <c r="E15" s="49" t="s">
        <v>25</v>
      </c>
      <c r="F15" s="50">
        <v>38961</v>
      </c>
      <c r="G15" s="45">
        <v>1000</v>
      </c>
      <c r="H15" s="44"/>
      <c r="I15" s="45">
        <f t="shared" si="0"/>
        <v>1485</v>
      </c>
    </row>
    <row r="16" spans="1:10" x14ac:dyDescent="0.2">
      <c r="B16" s="48"/>
      <c r="E16" s="49" t="s">
        <v>89</v>
      </c>
      <c r="F16" s="50"/>
      <c r="G16" s="45"/>
      <c r="H16" s="44">
        <f>G24*2</f>
        <v>530</v>
      </c>
      <c r="I16" s="45">
        <f>I15-G16+H16</f>
        <v>2015</v>
      </c>
    </row>
    <row r="17" spans="2:9" x14ac:dyDescent="0.2">
      <c r="B17" s="48"/>
      <c r="E17" s="49" t="s">
        <v>26</v>
      </c>
      <c r="F17" s="50">
        <v>38991</v>
      </c>
      <c r="G17" s="45">
        <v>2000</v>
      </c>
      <c r="H17" s="44"/>
      <c r="I17" s="45">
        <f t="shared" si="0"/>
        <v>15</v>
      </c>
    </row>
    <row r="18" spans="2:9" x14ac:dyDescent="0.2">
      <c r="E18" s="49" t="s">
        <v>90</v>
      </c>
      <c r="F18" s="50"/>
      <c r="G18" s="45"/>
      <c r="H18" s="44">
        <f>G24*4</f>
        <v>1060</v>
      </c>
      <c r="I18" s="45">
        <f t="shared" si="0"/>
        <v>1075</v>
      </c>
    </row>
    <row r="19" spans="2:9" x14ac:dyDescent="0.2">
      <c r="E19" s="49" t="s">
        <v>27</v>
      </c>
      <c r="F19" s="50">
        <v>39052</v>
      </c>
      <c r="G19" s="45">
        <v>250</v>
      </c>
      <c r="H19" s="44"/>
      <c r="I19" s="45">
        <f t="shared" si="0"/>
        <v>825</v>
      </c>
    </row>
    <row r="20" spans="2:9" x14ac:dyDescent="0.2">
      <c r="C20" s="40"/>
      <c r="E20" s="49" t="s">
        <v>70</v>
      </c>
      <c r="F20" s="50">
        <v>39052</v>
      </c>
      <c r="G20" s="45">
        <v>400</v>
      </c>
      <c r="H20" s="52"/>
      <c r="I20" s="45">
        <f t="shared" si="0"/>
        <v>425</v>
      </c>
    </row>
    <row r="21" spans="2:9" x14ac:dyDescent="0.2">
      <c r="B21" s="48"/>
      <c r="E21" s="49" t="s">
        <v>91</v>
      </c>
      <c r="F21" s="50"/>
      <c r="G21" s="45"/>
      <c r="H21" s="53">
        <f>G24*3</f>
        <v>795</v>
      </c>
      <c r="I21" s="45">
        <f t="shared" si="0"/>
        <v>1220</v>
      </c>
    </row>
    <row r="22" spans="2:9" x14ac:dyDescent="0.2">
      <c r="B22" s="48"/>
      <c r="E22" s="1" t="s">
        <v>11</v>
      </c>
      <c r="G22" s="42">
        <f>SUM(G2:G21)</f>
        <v>6770</v>
      </c>
      <c r="H22" s="52">
        <f>SUM(H2:H21)</f>
        <v>6890</v>
      </c>
      <c r="I22" s="42"/>
    </row>
    <row r="23" spans="2:9" x14ac:dyDescent="0.2">
      <c r="B23" s="48"/>
    </row>
    <row r="24" spans="2:9" x14ac:dyDescent="0.2">
      <c r="E24" s="4" t="s">
        <v>42</v>
      </c>
      <c r="G24" s="47">
        <v>265</v>
      </c>
    </row>
    <row r="25" spans="2:9" x14ac:dyDescent="0.2">
      <c r="C25" s="46"/>
      <c r="E25" s="4" t="s">
        <v>43</v>
      </c>
      <c r="G25" s="47">
        <f>G22/26</f>
        <v>260.38461538461536</v>
      </c>
    </row>
    <row r="26" spans="2:9" x14ac:dyDescent="0.2">
      <c r="B26" s="48"/>
      <c r="E26" s="4" t="s">
        <v>51</v>
      </c>
      <c r="G26" s="47">
        <f>(G24-G25)*26</f>
        <v>120.00000000000068</v>
      </c>
    </row>
    <row r="27" spans="2:9" x14ac:dyDescent="0.2">
      <c r="B27" s="48"/>
    </row>
    <row r="28" spans="2:9" x14ac:dyDescent="0.2">
      <c r="H28" s="48"/>
    </row>
    <row r="29" spans="2:9" x14ac:dyDescent="0.2">
      <c r="B29" s="48"/>
      <c r="F29" s="40"/>
    </row>
    <row r="30" spans="2:9" x14ac:dyDescent="0.2">
      <c r="B30" s="48"/>
    </row>
    <row r="31" spans="2:9" x14ac:dyDescent="0.2">
      <c r="B31" s="48"/>
    </row>
    <row r="32" spans="2:9" x14ac:dyDescent="0.2">
      <c r="B32" s="48"/>
    </row>
    <row r="33" spans="1:9" x14ac:dyDescent="0.2">
      <c r="B33" s="48"/>
    </row>
    <row r="34" spans="1:9" x14ac:dyDescent="0.2">
      <c r="B34" s="48"/>
    </row>
    <row r="35" spans="1:9" x14ac:dyDescent="0.2">
      <c r="B35" s="48"/>
      <c r="C35" s="40"/>
    </row>
    <row r="36" spans="1:9" x14ac:dyDescent="0.2">
      <c r="B36" s="48"/>
    </row>
    <row r="37" spans="1:9" x14ac:dyDescent="0.2">
      <c r="B37" s="48"/>
      <c r="H37" s="42"/>
      <c r="I37" s="42"/>
    </row>
    <row r="38" spans="1:9" x14ac:dyDescent="0.2">
      <c r="B38" s="48"/>
      <c r="E38" s="1"/>
      <c r="F38" s="1"/>
      <c r="G38" s="42"/>
    </row>
    <row r="39" spans="1:9" x14ac:dyDescent="0.2">
      <c r="B39" s="48"/>
    </row>
    <row r="40" spans="1:9" x14ac:dyDescent="0.2">
      <c r="B40" s="48"/>
    </row>
    <row r="41" spans="1:9" x14ac:dyDescent="0.2">
      <c r="A41" s="1" t="s">
        <v>11</v>
      </c>
      <c r="B41" s="54">
        <f>SUM(B3:B40)</f>
        <v>0</v>
      </c>
    </row>
    <row r="42" spans="1:9" x14ac:dyDescent="0.2">
      <c r="A42" s="1" t="s">
        <v>20</v>
      </c>
      <c r="B42" s="54">
        <f>B1-B41</f>
        <v>250</v>
      </c>
    </row>
    <row r="47" spans="1:9" x14ac:dyDescent="0.2">
      <c r="F47" s="40"/>
      <c r="H47" s="48"/>
      <c r="I47" s="48"/>
    </row>
    <row r="48" spans="1:9" x14ac:dyDescent="0.2">
      <c r="G48" s="48"/>
      <c r="H48" s="48"/>
      <c r="I48" s="48"/>
    </row>
    <row r="49" spans="6:9" x14ac:dyDescent="0.2">
      <c r="F49" s="40"/>
      <c r="G49" s="48"/>
      <c r="H49" s="48"/>
      <c r="I49" s="48"/>
    </row>
    <row r="50" spans="6:9" x14ac:dyDescent="0.2">
      <c r="F50" s="40"/>
      <c r="G50" s="48"/>
    </row>
    <row r="53" spans="6:9" x14ac:dyDescent="0.2">
      <c r="F53" s="40"/>
    </row>
  </sheetData>
  <phoneticPr fontId="2" type="noConversion"/>
  <printOptions gridLines="1"/>
  <pageMargins left="0.2" right="0.2" top="0.2" bottom="0.2" header="0.5" footer="0.5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workbookViewId="0">
      <selection activeCell="B6" sqref="B6"/>
    </sheetView>
  </sheetViews>
  <sheetFormatPr defaultRowHeight="12.75" x14ac:dyDescent="0.2"/>
  <cols>
    <col min="1" max="1" width="16.85546875" style="4" customWidth="1"/>
    <col min="2" max="16384" width="9.140625" style="4"/>
  </cols>
  <sheetData>
    <row r="1" spans="1:2" x14ac:dyDescent="0.2">
      <c r="A1" s="1" t="s">
        <v>55</v>
      </c>
      <c r="B1" s="1">
        <v>5000</v>
      </c>
    </row>
    <row r="2" spans="1:2" x14ac:dyDescent="0.2">
      <c r="A2" s="1" t="s">
        <v>20</v>
      </c>
      <c r="B2" s="1">
        <f>B1-B15</f>
        <v>300</v>
      </c>
    </row>
    <row r="3" spans="1:2" x14ac:dyDescent="0.2">
      <c r="A3" s="4" t="s">
        <v>72</v>
      </c>
      <c r="B3" s="4">
        <v>3000</v>
      </c>
    </row>
    <row r="4" spans="1:2" x14ac:dyDescent="0.2">
      <c r="A4" s="4" t="s">
        <v>80</v>
      </c>
      <c r="B4" s="4">
        <v>200</v>
      </c>
    </row>
    <row r="5" spans="1:2" x14ac:dyDescent="0.2">
      <c r="A5" s="4" t="s">
        <v>32</v>
      </c>
      <c r="B5" s="4">
        <v>1000</v>
      </c>
    </row>
    <row r="6" spans="1:2" x14ac:dyDescent="0.2">
      <c r="A6" s="4" t="s">
        <v>81</v>
      </c>
      <c r="B6" s="4">
        <v>500</v>
      </c>
    </row>
    <row r="15" spans="1:2" x14ac:dyDescent="0.2">
      <c r="A15" s="76" t="s">
        <v>49</v>
      </c>
      <c r="B15" s="76">
        <f>SUM(B3:B14)</f>
        <v>4700</v>
      </c>
    </row>
  </sheetData>
  <phoneticPr fontId="2" type="noConversion"/>
  <printOptions gridLines="1"/>
  <pageMargins left="0.2" right="0.2" top="0.2" bottom="0.2" header="0.5" footer="0.5"/>
  <pageSetup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A5" sqref="A5"/>
    </sheetView>
  </sheetViews>
  <sheetFormatPr defaultRowHeight="12.75" x14ac:dyDescent="0.2"/>
  <cols>
    <col min="1" max="1" width="13.7109375" style="2" customWidth="1"/>
    <col min="2" max="2" width="52.140625" customWidth="1"/>
    <col min="3" max="3" width="8" bestFit="1" customWidth="1"/>
    <col min="4" max="4" width="4.28515625" customWidth="1"/>
    <col min="7" max="7" width="20.28515625" bestFit="1" customWidth="1"/>
  </cols>
  <sheetData>
    <row r="1" spans="1:3" x14ac:dyDescent="0.2">
      <c r="A1" s="28" t="s">
        <v>28</v>
      </c>
      <c r="B1" s="29" t="s">
        <v>17</v>
      </c>
      <c r="C1" s="29" t="s">
        <v>18</v>
      </c>
    </row>
    <row r="2" spans="1:3" x14ac:dyDescent="0.2">
      <c r="A2" s="30">
        <v>1</v>
      </c>
      <c r="B2" s="31" t="s">
        <v>73</v>
      </c>
      <c r="C2" s="31">
        <v>200</v>
      </c>
    </row>
    <row r="3" spans="1:3" x14ac:dyDescent="0.2">
      <c r="A3" s="2">
        <v>2</v>
      </c>
      <c r="B3" s="70" t="s">
        <v>54</v>
      </c>
      <c r="C3" s="70">
        <v>500</v>
      </c>
    </row>
    <row r="4" spans="1:3" x14ac:dyDescent="0.2">
      <c r="A4" s="30">
        <v>3</v>
      </c>
      <c r="B4" s="70" t="s">
        <v>52</v>
      </c>
      <c r="C4" s="70">
        <v>1000</v>
      </c>
    </row>
    <row r="5" spans="1:3" x14ac:dyDescent="0.2">
      <c r="A5" s="30">
        <v>4</v>
      </c>
      <c r="B5" s="70" t="s">
        <v>74</v>
      </c>
      <c r="C5" s="31">
        <v>5000</v>
      </c>
    </row>
    <row r="6" spans="1:3" x14ac:dyDescent="0.2">
      <c r="A6" s="30">
        <v>5</v>
      </c>
      <c r="B6" s="70" t="s">
        <v>53</v>
      </c>
      <c r="C6" s="70">
        <v>1500</v>
      </c>
    </row>
    <row r="30" spans="1:3" x14ac:dyDescent="0.2">
      <c r="A30" s="71"/>
      <c r="B30" s="16"/>
      <c r="C30" s="16"/>
    </row>
  </sheetData>
  <autoFilter ref="A1:C29">
    <sortState ref="A2:C29">
      <sortCondition ref="A1:A29"/>
    </sortState>
  </autoFilter>
  <phoneticPr fontId="2" type="noConversion"/>
  <pageMargins left="0.2" right="0.2" top="0.2" bottom="0.2" header="0.5" footer="0.5"/>
  <pageSetup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>
      <pane ySplit="5" topLeftCell="A6" activePane="bottomLeft" state="frozen"/>
      <selection pane="bottomLeft" activeCell="E8" sqref="E8"/>
    </sheetView>
  </sheetViews>
  <sheetFormatPr defaultRowHeight="12.75" x14ac:dyDescent="0.2"/>
  <cols>
    <col min="1" max="1" width="28.42578125" customWidth="1"/>
    <col min="2" max="2" width="11.7109375" customWidth="1"/>
    <col min="3" max="3" width="8.140625" style="36" bestFit="1" customWidth="1"/>
    <col min="4" max="5" width="9.140625" style="3" customWidth="1"/>
    <col min="6" max="6" width="11.85546875" bestFit="1" customWidth="1"/>
    <col min="7" max="7" width="20.7109375" bestFit="1" customWidth="1"/>
    <col min="9" max="9" width="17.28515625" style="33" bestFit="1" customWidth="1"/>
  </cols>
  <sheetData>
    <row r="1" spans="1:10" x14ac:dyDescent="0.2">
      <c r="A1" s="1" t="s">
        <v>33</v>
      </c>
      <c r="B1" s="1"/>
    </row>
    <row r="2" spans="1:10" x14ac:dyDescent="0.2">
      <c r="I2" s="34"/>
      <c r="J2" s="32"/>
    </row>
    <row r="3" spans="1:10" x14ac:dyDescent="0.2">
      <c r="A3" s="1" t="s">
        <v>38</v>
      </c>
      <c r="B3" s="1"/>
      <c r="C3" s="37"/>
      <c r="D3" s="19">
        <f>SUM(D6:D117)</f>
        <v>210</v>
      </c>
      <c r="E3" s="19">
        <f>SUM(E6:E117)</f>
        <v>110</v>
      </c>
      <c r="F3" s="19">
        <f>SUM(F6:F117)</f>
        <v>0</v>
      </c>
      <c r="I3" s="75"/>
      <c r="J3" s="19"/>
    </row>
    <row r="4" spans="1:10" x14ac:dyDescent="0.2">
      <c r="I4" s="75"/>
      <c r="J4" s="19"/>
    </row>
    <row r="5" spans="1:10" x14ac:dyDescent="0.2">
      <c r="A5" s="1" t="s">
        <v>34</v>
      </c>
      <c r="B5" s="1" t="s">
        <v>37</v>
      </c>
      <c r="C5" s="37" t="s">
        <v>24</v>
      </c>
      <c r="D5" s="19" t="s">
        <v>18</v>
      </c>
      <c r="E5" s="19" t="s">
        <v>35</v>
      </c>
      <c r="F5" s="1" t="s">
        <v>36</v>
      </c>
      <c r="G5" s="1" t="s">
        <v>40</v>
      </c>
    </row>
    <row r="6" spans="1:10" x14ac:dyDescent="0.2">
      <c r="A6" s="77" t="s">
        <v>75</v>
      </c>
      <c r="B6" s="77" t="s">
        <v>76</v>
      </c>
      <c r="C6" s="36">
        <v>41280</v>
      </c>
      <c r="D6" s="3">
        <v>100</v>
      </c>
      <c r="E6" s="3">
        <v>100</v>
      </c>
      <c r="F6" s="3"/>
    </row>
    <row r="7" spans="1:10" x14ac:dyDescent="0.2">
      <c r="A7" s="59" t="s">
        <v>75</v>
      </c>
      <c r="B7" s="59" t="s">
        <v>77</v>
      </c>
      <c r="C7" s="36">
        <v>41290</v>
      </c>
      <c r="D7" s="3">
        <v>10</v>
      </c>
      <c r="E7" s="3">
        <v>10</v>
      </c>
      <c r="F7" s="3"/>
    </row>
    <row r="8" spans="1:10" x14ac:dyDescent="0.2">
      <c r="A8" s="59" t="s">
        <v>57</v>
      </c>
      <c r="B8" s="59" t="s">
        <v>77</v>
      </c>
      <c r="C8" s="36">
        <v>41290</v>
      </c>
      <c r="D8" s="3">
        <v>100</v>
      </c>
      <c r="F8" s="3"/>
    </row>
    <row r="9" spans="1:10" x14ac:dyDescent="0.2">
      <c r="A9" s="59"/>
      <c r="B9" s="59"/>
      <c r="F9" s="3"/>
    </row>
    <row r="10" spans="1:10" x14ac:dyDescent="0.2">
      <c r="A10" s="59"/>
      <c r="B10" s="59"/>
      <c r="F10" s="3"/>
    </row>
    <row r="11" spans="1:10" x14ac:dyDescent="0.2">
      <c r="A11" s="59"/>
      <c r="B11" s="59"/>
      <c r="F11" s="3"/>
    </row>
    <row r="12" spans="1:10" x14ac:dyDescent="0.2">
      <c r="A12" s="59"/>
      <c r="B12" s="59"/>
      <c r="F12" s="3"/>
    </row>
    <row r="13" spans="1:10" x14ac:dyDescent="0.2">
      <c r="A13" s="59"/>
      <c r="B13" s="59"/>
      <c r="F13" s="3"/>
    </row>
    <row r="14" spans="1:10" x14ac:dyDescent="0.2">
      <c r="A14" s="59"/>
      <c r="B14" s="59"/>
      <c r="F14" s="3"/>
    </row>
    <row r="15" spans="1:10" x14ac:dyDescent="0.2">
      <c r="A15" s="59"/>
      <c r="B15" s="59"/>
      <c r="F15" s="3"/>
    </row>
    <row r="16" spans="1:10" x14ac:dyDescent="0.2">
      <c r="A16" s="59"/>
      <c r="B16" s="59"/>
      <c r="F16" s="3"/>
    </row>
    <row r="17" spans="1:10" x14ac:dyDescent="0.2">
      <c r="A17" s="59"/>
      <c r="B17" s="59"/>
      <c r="F17" s="3"/>
    </row>
    <row r="18" spans="1:10" x14ac:dyDescent="0.2">
      <c r="A18" s="59"/>
      <c r="B18" s="59"/>
      <c r="F18" s="3"/>
      <c r="I18" s="73"/>
      <c r="J18" s="3"/>
    </row>
    <row r="19" spans="1:10" x14ac:dyDescent="0.2">
      <c r="A19" s="59"/>
      <c r="B19" s="59"/>
      <c r="F19" s="3"/>
    </row>
    <row r="20" spans="1:10" x14ac:dyDescent="0.2">
      <c r="A20" s="59"/>
      <c r="B20" s="59"/>
      <c r="F20" s="3"/>
    </row>
    <row r="21" spans="1:10" x14ac:dyDescent="0.2">
      <c r="A21" s="59"/>
      <c r="B21" s="59"/>
      <c r="F21" s="3"/>
    </row>
    <row r="22" spans="1:10" x14ac:dyDescent="0.2">
      <c r="A22" s="59"/>
      <c r="B22" s="59"/>
      <c r="F22" s="3"/>
    </row>
    <row r="23" spans="1:10" x14ac:dyDescent="0.2">
      <c r="F23" s="3"/>
    </row>
    <row r="24" spans="1:10" x14ac:dyDescent="0.2">
      <c r="A24" s="59"/>
      <c r="B24" s="59"/>
      <c r="F24" s="3"/>
    </row>
    <row r="25" spans="1:10" x14ac:dyDescent="0.2">
      <c r="A25" s="59"/>
      <c r="B25" s="59"/>
      <c r="C25" s="39"/>
      <c r="D25" s="35"/>
      <c r="E25" s="35"/>
      <c r="F25" s="35"/>
      <c r="G25" s="14"/>
    </row>
    <row r="26" spans="1:10" x14ac:dyDescent="0.2">
      <c r="A26" s="59"/>
      <c r="B26" s="59"/>
      <c r="F26" s="3"/>
    </row>
    <row r="27" spans="1:10" x14ac:dyDescent="0.2">
      <c r="A27" s="59"/>
      <c r="B27" s="59"/>
      <c r="F27" s="3"/>
    </row>
    <row r="28" spans="1:10" x14ac:dyDescent="0.2">
      <c r="F28" s="3"/>
    </row>
    <row r="29" spans="1:10" x14ac:dyDescent="0.2">
      <c r="F29" s="3"/>
    </row>
    <row r="30" spans="1:10" x14ac:dyDescent="0.2">
      <c r="A30" s="59"/>
      <c r="B30" s="59"/>
      <c r="F30" s="3"/>
      <c r="I30" s="3"/>
    </row>
    <row r="31" spans="1:10" x14ac:dyDescent="0.2">
      <c r="A31" s="59"/>
      <c r="B31" s="59"/>
      <c r="F31" s="3"/>
      <c r="I31" s="3"/>
    </row>
    <row r="32" spans="1:10" x14ac:dyDescent="0.2">
      <c r="A32" s="59"/>
      <c r="B32" s="59"/>
      <c r="F32" s="3"/>
      <c r="I32" s="3"/>
    </row>
    <row r="33" spans="1:9" x14ac:dyDescent="0.2">
      <c r="A33" s="59"/>
      <c r="B33" s="59"/>
      <c r="F33" s="3"/>
      <c r="I33" s="3"/>
    </row>
    <row r="34" spans="1:9" x14ac:dyDescent="0.2">
      <c r="A34" s="59"/>
      <c r="B34" s="59"/>
      <c r="C34" s="38"/>
      <c r="D34" s="18"/>
      <c r="E34" s="18"/>
      <c r="F34" s="18"/>
      <c r="I34" s="3"/>
    </row>
    <row r="35" spans="1:9" x14ac:dyDescent="0.2">
      <c r="A35" s="59"/>
      <c r="B35" s="59"/>
      <c r="F35" s="3"/>
      <c r="I35" s="3"/>
    </row>
    <row r="36" spans="1:9" x14ac:dyDescent="0.2">
      <c r="A36" s="59"/>
      <c r="B36" s="59"/>
      <c r="F36" s="3"/>
      <c r="I36" s="3"/>
    </row>
    <row r="37" spans="1:9" x14ac:dyDescent="0.2">
      <c r="A37" s="59"/>
      <c r="B37" s="59"/>
      <c r="F37" s="3"/>
    </row>
    <row r="38" spans="1:9" x14ac:dyDescent="0.2">
      <c r="F38" s="3"/>
    </row>
    <row r="39" spans="1:9" x14ac:dyDescent="0.2">
      <c r="F39" s="3"/>
    </row>
    <row r="40" spans="1:9" x14ac:dyDescent="0.2">
      <c r="F40" s="3"/>
    </row>
    <row r="41" spans="1:9" x14ac:dyDescent="0.2">
      <c r="F41" s="3"/>
    </row>
    <row r="42" spans="1:9" x14ac:dyDescent="0.2">
      <c r="F42" s="3"/>
    </row>
    <row r="43" spans="1:9" x14ac:dyDescent="0.2">
      <c r="F43" s="3"/>
    </row>
    <row r="44" spans="1:9" x14ac:dyDescent="0.2">
      <c r="F44" s="3"/>
    </row>
    <row r="45" spans="1:9" x14ac:dyDescent="0.2">
      <c r="F45" s="3"/>
    </row>
    <row r="46" spans="1:9" x14ac:dyDescent="0.2">
      <c r="F46" s="3"/>
    </row>
    <row r="47" spans="1:9" x14ac:dyDescent="0.2">
      <c r="F47" s="3"/>
    </row>
    <row r="48" spans="1:9" x14ac:dyDescent="0.2">
      <c r="F48" s="3"/>
    </row>
    <row r="49" spans="1:6" x14ac:dyDescent="0.2">
      <c r="F49" s="3"/>
    </row>
    <row r="50" spans="1:6" x14ac:dyDescent="0.2">
      <c r="F50" s="3"/>
    </row>
    <row r="51" spans="1:6" x14ac:dyDescent="0.2">
      <c r="F51" s="3"/>
    </row>
    <row r="52" spans="1:6" x14ac:dyDescent="0.2">
      <c r="F52" s="3"/>
    </row>
    <row r="53" spans="1:6" x14ac:dyDescent="0.2">
      <c r="F53" s="3"/>
    </row>
    <row r="54" spans="1:6" x14ac:dyDescent="0.2">
      <c r="F54" s="3"/>
    </row>
    <row r="55" spans="1:6" x14ac:dyDescent="0.2">
      <c r="A55" s="69"/>
      <c r="B55" s="69"/>
      <c r="F55" s="3"/>
    </row>
    <row r="56" spans="1:6" x14ac:dyDescent="0.2">
      <c r="A56" s="55"/>
      <c r="B56" s="55"/>
      <c r="C56" s="57"/>
      <c r="D56" s="58"/>
      <c r="F56" s="3"/>
    </row>
    <row r="57" spans="1:6" x14ac:dyDescent="0.2">
      <c r="A57" s="69"/>
      <c r="B57" s="69"/>
      <c r="F57" s="3"/>
    </row>
    <row r="58" spans="1:6" x14ac:dyDescent="0.2">
      <c r="A58" s="69"/>
      <c r="B58" s="69"/>
      <c r="F58" s="3"/>
    </row>
    <row r="59" spans="1:6" x14ac:dyDescent="0.2">
      <c r="A59" s="69"/>
      <c r="B59" s="69"/>
      <c r="F59" s="3"/>
    </row>
    <row r="60" spans="1:6" x14ac:dyDescent="0.2">
      <c r="A60" s="69"/>
      <c r="B60" s="69"/>
      <c r="F60" s="3"/>
    </row>
    <row r="61" spans="1:6" x14ac:dyDescent="0.2">
      <c r="A61" s="55"/>
      <c r="B61" s="55"/>
      <c r="C61" s="57"/>
      <c r="D61" s="58"/>
      <c r="F61" s="3"/>
    </row>
    <row r="62" spans="1:6" x14ac:dyDescent="0.2">
      <c r="A62" s="59"/>
      <c r="B62" s="59"/>
      <c r="F62" s="3"/>
    </row>
    <row r="63" spans="1:6" x14ac:dyDescent="0.2">
      <c r="A63" s="59"/>
      <c r="B63" s="59"/>
      <c r="F63" s="3"/>
    </row>
    <row r="64" spans="1:6" x14ac:dyDescent="0.2">
      <c r="A64" s="55"/>
      <c r="B64" s="55"/>
      <c r="C64" s="57"/>
      <c r="D64" s="56"/>
      <c r="F64" s="3"/>
    </row>
    <row r="65" spans="1:6" x14ac:dyDescent="0.2">
      <c r="A65" s="55"/>
      <c r="B65" s="55"/>
      <c r="C65" s="57"/>
      <c r="D65" s="56"/>
      <c r="F65" s="3"/>
    </row>
    <row r="66" spans="1:6" x14ac:dyDescent="0.2">
      <c r="A66" s="55"/>
      <c r="B66" s="55"/>
      <c r="C66" s="57"/>
      <c r="D66" s="56"/>
      <c r="F66" s="3"/>
    </row>
    <row r="67" spans="1:6" x14ac:dyDescent="0.2">
      <c r="A67" s="55"/>
      <c r="B67" s="55"/>
      <c r="C67" s="57"/>
      <c r="D67" s="56"/>
      <c r="F67" s="3"/>
    </row>
    <row r="68" spans="1:6" x14ac:dyDescent="0.2">
      <c r="A68" s="59"/>
      <c r="B68" s="59"/>
    </row>
    <row r="69" spans="1:6" x14ac:dyDescent="0.2">
      <c r="A69" s="55"/>
      <c r="B69" s="55"/>
      <c r="C69" s="57"/>
      <c r="D69" s="56"/>
    </row>
    <row r="70" spans="1:6" x14ac:dyDescent="0.2">
      <c r="A70" s="55"/>
      <c r="B70" s="55"/>
      <c r="C70" s="57"/>
      <c r="D70" s="56"/>
      <c r="F70" s="3"/>
    </row>
    <row r="71" spans="1:6" x14ac:dyDescent="0.2">
      <c r="A71" s="55"/>
      <c r="B71" s="55"/>
      <c r="C71" s="57"/>
      <c r="D71" s="56"/>
      <c r="F71" s="3"/>
    </row>
    <row r="72" spans="1:6" x14ac:dyDescent="0.2">
      <c r="A72" s="55"/>
      <c r="B72" s="55"/>
      <c r="C72" s="57"/>
      <c r="D72" s="56"/>
      <c r="F72" s="3"/>
    </row>
    <row r="73" spans="1:6" x14ac:dyDescent="0.2">
      <c r="A73" s="55"/>
      <c r="B73" s="55"/>
      <c r="C73" s="57"/>
      <c r="D73" s="56"/>
    </row>
    <row r="74" spans="1:6" x14ac:dyDescent="0.2">
      <c r="A74" s="59"/>
      <c r="B74" s="59"/>
      <c r="F74" s="3"/>
    </row>
    <row r="75" spans="1:6" x14ac:dyDescent="0.2">
      <c r="A75" s="59"/>
      <c r="B75" s="59"/>
      <c r="F75" s="3"/>
    </row>
    <row r="76" spans="1:6" x14ac:dyDescent="0.2">
      <c r="A76" s="59"/>
      <c r="B76" s="59"/>
      <c r="F76" s="3"/>
    </row>
    <row r="77" spans="1:6" x14ac:dyDescent="0.2">
      <c r="A77" s="59"/>
      <c r="B77" s="59"/>
      <c r="F77" s="3"/>
    </row>
    <row r="78" spans="1:6" x14ac:dyDescent="0.2">
      <c r="A78" s="59"/>
      <c r="B78" s="59"/>
      <c r="F78" s="3"/>
    </row>
    <row r="79" spans="1:6" x14ac:dyDescent="0.2">
      <c r="A79" s="59"/>
      <c r="B79" s="59"/>
      <c r="F79" s="3"/>
    </row>
    <row r="80" spans="1:6" x14ac:dyDescent="0.2">
      <c r="A80" s="59"/>
      <c r="B80" s="59"/>
      <c r="F80" s="3"/>
    </row>
    <row r="81" spans="1:6" x14ac:dyDescent="0.2">
      <c r="A81" s="59"/>
      <c r="B81" s="59"/>
      <c r="F81" s="3"/>
    </row>
    <row r="82" spans="1:6" x14ac:dyDescent="0.2">
      <c r="A82" s="59"/>
      <c r="B82" s="59"/>
      <c r="F82" s="3"/>
    </row>
    <row r="83" spans="1:6" x14ac:dyDescent="0.2">
      <c r="A83" s="59"/>
      <c r="B83" s="59"/>
      <c r="F83" s="3"/>
    </row>
    <row r="84" spans="1:6" x14ac:dyDescent="0.2">
      <c r="A84" s="59"/>
      <c r="B84" s="59"/>
      <c r="F84" s="3"/>
    </row>
    <row r="85" spans="1:6" x14ac:dyDescent="0.2">
      <c r="A85" s="59"/>
      <c r="B85" s="59"/>
      <c r="F85" s="3"/>
    </row>
    <row r="86" spans="1:6" x14ac:dyDescent="0.2">
      <c r="A86" s="59"/>
      <c r="B86" s="59"/>
      <c r="F86" s="3"/>
    </row>
    <row r="87" spans="1:6" x14ac:dyDescent="0.2">
      <c r="A87" s="59"/>
      <c r="B87" s="59"/>
      <c r="F87" s="3"/>
    </row>
    <row r="88" spans="1:6" x14ac:dyDescent="0.2">
      <c r="A88" s="59"/>
      <c r="B88" s="59"/>
    </row>
    <row r="89" spans="1:6" x14ac:dyDescent="0.2">
      <c r="A89" s="59"/>
      <c r="B89" s="59"/>
    </row>
    <row r="90" spans="1:6" x14ac:dyDescent="0.2">
      <c r="A90" s="59"/>
      <c r="B90" s="59"/>
    </row>
    <row r="91" spans="1:6" x14ac:dyDescent="0.2">
      <c r="A91" s="59"/>
      <c r="B91" s="59"/>
    </row>
    <row r="92" spans="1:6" x14ac:dyDescent="0.2">
      <c r="A92" s="59"/>
      <c r="B92" s="59"/>
    </row>
    <row r="93" spans="1:6" x14ac:dyDescent="0.2">
      <c r="A93" s="59"/>
      <c r="B93" s="59"/>
    </row>
    <row r="94" spans="1:6" x14ac:dyDescent="0.2">
      <c r="A94" s="59"/>
      <c r="B94" s="59"/>
    </row>
    <row r="95" spans="1:6" x14ac:dyDescent="0.2">
      <c r="A95" s="59"/>
      <c r="B95" s="59"/>
    </row>
    <row r="96" spans="1:6" x14ac:dyDescent="0.2">
      <c r="A96" s="59"/>
      <c r="B96" s="59"/>
    </row>
    <row r="97" spans="1:2" x14ac:dyDescent="0.2">
      <c r="A97" s="59"/>
      <c r="B97" s="59"/>
    </row>
    <row r="98" spans="1:2" x14ac:dyDescent="0.2">
      <c r="A98" s="59"/>
      <c r="B98" s="59"/>
    </row>
    <row r="99" spans="1:2" x14ac:dyDescent="0.2">
      <c r="A99" s="59"/>
      <c r="B99" s="59"/>
    </row>
    <row r="100" spans="1:2" x14ac:dyDescent="0.2">
      <c r="A100" s="59"/>
      <c r="B100" s="59"/>
    </row>
    <row r="101" spans="1:2" x14ac:dyDescent="0.2">
      <c r="A101" s="59"/>
      <c r="B101" s="59"/>
    </row>
    <row r="102" spans="1:2" x14ac:dyDescent="0.2">
      <c r="A102" s="59"/>
      <c r="B102" s="59"/>
    </row>
    <row r="103" spans="1:2" x14ac:dyDescent="0.2">
      <c r="A103" s="59"/>
      <c r="B103" s="59"/>
    </row>
    <row r="104" spans="1:2" x14ac:dyDescent="0.2">
      <c r="A104" s="59"/>
      <c r="B104" s="59"/>
    </row>
    <row r="105" spans="1:2" x14ac:dyDescent="0.2">
      <c r="A105" s="59"/>
      <c r="B105" s="59"/>
    </row>
    <row r="106" spans="1:2" x14ac:dyDescent="0.2">
      <c r="A106" s="59"/>
      <c r="B106" s="59"/>
    </row>
    <row r="107" spans="1:2" x14ac:dyDescent="0.2">
      <c r="A107" s="59"/>
      <c r="B107" s="59"/>
    </row>
    <row r="108" spans="1:2" x14ac:dyDescent="0.2">
      <c r="A108" s="59"/>
      <c r="B108" s="59"/>
    </row>
    <row r="109" spans="1:2" x14ac:dyDescent="0.2">
      <c r="A109" s="59"/>
      <c r="B109" s="59"/>
    </row>
    <row r="110" spans="1:2" x14ac:dyDescent="0.2">
      <c r="A110" s="59"/>
      <c r="B110" s="59"/>
    </row>
    <row r="117" spans="1:7" x14ac:dyDescent="0.2">
      <c r="A117" s="62"/>
      <c r="B117" s="62"/>
      <c r="C117" s="63"/>
      <c r="D117" s="64"/>
      <c r="E117" s="65"/>
      <c r="F117" s="16"/>
      <c r="G117" s="16"/>
    </row>
  </sheetData>
  <autoFilter ref="A5:G5">
    <sortState ref="A6:G21">
      <sortCondition descending="1" ref="C5:C21"/>
    </sortState>
  </autoFilter>
  <phoneticPr fontId="2" type="noConversion"/>
  <printOptions gridLines="1"/>
  <pageMargins left="0.2" right="0.2" top="1" bottom="1" header="0.5" footer="0.5"/>
  <pageSetup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>
      <selection activeCell="A7" sqref="A7"/>
    </sheetView>
  </sheetViews>
  <sheetFormatPr defaultRowHeight="12.75" x14ac:dyDescent="0.2"/>
  <cols>
    <col min="1" max="1" width="36.85546875" customWidth="1"/>
    <col min="3" max="3" width="12.42578125" style="60" bestFit="1" customWidth="1"/>
  </cols>
  <sheetData>
    <row r="1" spans="1:3" x14ac:dyDescent="0.2">
      <c r="A1" s="1"/>
      <c r="B1" s="1"/>
    </row>
    <row r="2" spans="1:3" x14ac:dyDescent="0.2">
      <c r="A2" s="1" t="s">
        <v>56</v>
      </c>
      <c r="B2" s="1">
        <v>6000</v>
      </c>
    </row>
    <row r="3" spans="1:3" x14ac:dyDescent="0.2">
      <c r="A3" s="1" t="s">
        <v>49</v>
      </c>
      <c r="B3" s="1">
        <f>SUM(B6:B51)</f>
        <v>1000</v>
      </c>
    </row>
    <row r="4" spans="1:3" x14ac:dyDescent="0.2">
      <c r="A4" s="1" t="s">
        <v>20</v>
      </c>
      <c r="B4" s="1">
        <f>B2-B3</f>
        <v>5000</v>
      </c>
    </row>
    <row r="5" spans="1:3" x14ac:dyDescent="0.2">
      <c r="A5" s="1" t="s">
        <v>34</v>
      </c>
      <c r="B5" s="1" t="s">
        <v>23</v>
      </c>
      <c r="C5" s="66" t="s">
        <v>24</v>
      </c>
    </row>
    <row r="6" spans="1:3" x14ac:dyDescent="0.2">
      <c r="A6" s="67" t="s">
        <v>82</v>
      </c>
      <c r="B6" s="67">
        <v>1000</v>
      </c>
      <c r="C6" s="68">
        <v>41275</v>
      </c>
    </row>
    <row r="7" spans="1:3" x14ac:dyDescent="0.2">
      <c r="A7" s="67"/>
      <c r="B7" s="67"/>
      <c r="C7" s="68"/>
    </row>
    <row r="8" spans="1:3" x14ac:dyDescent="0.2">
      <c r="A8" s="74"/>
      <c r="B8" s="67"/>
      <c r="C8" s="68"/>
    </row>
    <row r="9" spans="1:3" x14ac:dyDescent="0.2">
      <c r="A9" s="67"/>
      <c r="B9" s="67"/>
      <c r="C9" s="68"/>
    </row>
    <row r="10" spans="1:3" x14ac:dyDescent="0.2">
      <c r="A10" s="67"/>
      <c r="B10" s="67"/>
      <c r="C10" s="68"/>
    </row>
    <row r="11" spans="1:3" x14ac:dyDescent="0.2">
      <c r="A11" s="67"/>
      <c r="B11" s="67"/>
      <c r="C11" s="68"/>
    </row>
    <row r="12" spans="1:3" x14ac:dyDescent="0.2">
      <c r="A12" s="67"/>
      <c r="B12" s="67"/>
      <c r="C12" s="68"/>
    </row>
    <row r="13" spans="1:3" x14ac:dyDescent="0.2">
      <c r="A13" s="67"/>
      <c r="B13" s="67"/>
      <c r="C13" s="68"/>
    </row>
    <row r="14" spans="1:3" x14ac:dyDescent="0.2">
      <c r="A14" s="67"/>
      <c r="B14" s="67"/>
      <c r="C14" s="68"/>
    </row>
    <row r="15" spans="1:3" x14ac:dyDescent="0.2">
      <c r="A15" s="67"/>
      <c r="B15" s="67"/>
      <c r="C15" s="68"/>
    </row>
    <row r="16" spans="1:3" x14ac:dyDescent="0.2">
      <c r="A16" s="67"/>
      <c r="B16" s="67"/>
      <c r="C16" s="68"/>
    </row>
    <row r="17" spans="1:3" x14ac:dyDescent="0.2">
      <c r="A17" s="67"/>
      <c r="B17" s="67"/>
      <c r="C17" s="68"/>
    </row>
    <row r="18" spans="1:3" x14ac:dyDescent="0.2">
      <c r="A18" s="67"/>
      <c r="B18" s="67"/>
      <c r="C18" s="68"/>
    </row>
    <row r="19" spans="1:3" x14ac:dyDescent="0.2">
      <c r="A19" s="67"/>
      <c r="B19" s="67"/>
      <c r="C19" s="68"/>
    </row>
    <row r="20" spans="1:3" x14ac:dyDescent="0.2">
      <c r="A20" s="67"/>
      <c r="B20" s="67"/>
      <c r="C20" s="68"/>
    </row>
    <row r="21" spans="1:3" x14ac:dyDescent="0.2">
      <c r="A21" s="67"/>
      <c r="B21" s="67"/>
      <c r="C21" s="68"/>
    </row>
    <row r="22" spans="1:3" x14ac:dyDescent="0.2">
      <c r="A22" s="67"/>
      <c r="B22" s="67"/>
      <c r="C22" s="68"/>
    </row>
    <row r="23" spans="1:3" x14ac:dyDescent="0.2">
      <c r="A23" s="67"/>
      <c r="B23" s="67"/>
      <c r="C23" s="68"/>
    </row>
    <row r="24" spans="1:3" x14ac:dyDescent="0.2">
      <c r="A24" s="67"/>
      <c r="B24" s="67"/>
      <c r="C24" s="68"/>
    </row>
    <row r="25" spans="1:3" x14ac:dyDescent="0.2">
      <c r="A25" s="67"/>
      <c r="B25" s="67"/>
      <c r="C25" s="68"/>
    </row>
    <row r="26" spans="1:3" x14ac:dyDescent="0.2">
      <c r="A26" s="67"/>
      <c r="B26" s="67"/>
      <c r="C26" s="68"/>
    </row>
    <row r="27" spans="1:3" x14ac:dyDescent="0.2">
      <c r="A27" s="67"/>
      <c r="B27" s="67"/>
      <c r="C27" s="68"/>
    </row>
    <row r="28" spans="1:3" x14ac:dyDescent="0.2">
      <c r="A28" s="67"/>
      <c r="B28" s="67"/>
      <c r="C28" s="68"/>
    </row>
    <row r="29" spans="1:3" x14ac:dyDescent="0.2">
      <c r="A29" s="67"/>
      <c r="B29" s="67"/>
      <c r="C29" s="68"/>
    </row>
    <row r="30" spans="1:3" x14ac:dyDescent="0.2">
      <c r="A30" s="67"/>
      <c r="B30" s="67"/>
      <c r="C30" s="68"/>
    </row>
    <row r="31" spans="1:3" x14ac:dyDescent="0.2">
      <c r="A31" s="67"/>
      <c r="B31" s="67"/>
      <c r="C31" s="68"/>
    </row>
    <row r="32" spans="1:3" x14ac:dyDescent="0.2">
      <c r="A32" s="67"/>
      <c r="B32" s="67"/>
      <c r="C32" s="68"/>
    </row>
    <row r="33" spans="1:3" x14ac:dyDescent="0.2">
      <c r="A33" s="67"/>
      <c r="B33" s="67"/>
      <c r="C33" s="68"/>
    </row>
    <row r="34" spans="1:3" x14ac:dyDescent="0.2">
      <c r="A34" s="67"/>
      <c r="B34" s="67"/>
      <c r="C34" s="68"/>
    </row>
    <row r="35" spans="1:3" x14ac:dyDescent="0.2">
      <c r="A35" s="67"/>
      <c r="B35" s="67"/>
      <c r="C35" s="68"/>
    </row>
    <row r="36" spans="1:3" x14ac:dyDescent="0.2">
      <c r="A36" s="67"/>
      <c r="B36" s="67"/>
      <c r="C36" s="68"/>
    </row>
    <row r="37" spans="1:3" x14ac:dyDescent="0.2">
      <c r="A37" s="67"/>
      <c r="B37" s="67"/>
      <c r="C37" s="68"/>
    </row>
    <row r="38" spans="1:3" x14ac:dyDescent="0.2">
      <c r="A38" s="67"/>
      <c r="B38" s="67"/>
      <c r="C38" s="68"/>
    </row>
    <row r="39" spans="1:3" x14ac:dyDescent="0.2">
      <c r="A39" s="67"/>
      <c r="B39" s="67"/>
      <c r="C39" s="68"/>
    </row>
    <row r="40" spans="1:3" x14ac:dyDescent="0.2">
      <c r="A40" s="67"/>
      <c r="B40" s="67"/>
      <c r="C40" s="68"/>
    </row>
    <row r="41" spans="1:3" x14ac:dyDescent="0.2">
      <c r="A41" s="67"/>
      <c r="B41" s="67"/>
      <c r="C41" s="68"/>
    </row>
    <row r="42" spans="1:3" x14ac:dyDescent="0.2">
      <c r="A42" s="67"/>
      <c r="B42" s="67"/>
      <c r="C42" s="68"/>
    </row>
    <row r="43" spans="1:3" x14ac:dyDescent="0.2">
      <c r="A43" s="67"/>
      <c r="B43" s="67"/>
      <c r="C43" s="68"/>
    </row>
    <row r="44" spans="1:3" x14ac:dyDescent="0.2">
      <c r="A44" s="67"/>
      <c r="B44" s="67"/>
      <c r="C44" s="68"/>
    </row>
    <row r="45" spans="1:3" x14ac:dyDescent="0.2">
      <c r="A45" s="67"/>
      <c r="B45" s="67"/>
      <c r="C45" s="68"/>
    </row>
    <row r="46" spans="1:3" x14ac:dyDescent="0.2">
      <c r="A46" s="67"/>
      <c r="B46" s="67"/>
      <c r="C46" s="68"/>
    </row>
    <row r="47" spans="1:3" x14ac:dyDescent="0.2">
      <c r="A47" s="67"/>
      <c r="B47" s="67"/>
      <c r="C47" s="68"/>
    </row>
    <row r="48" spans="1:3" x14ac:dyDescent="0.2">
      <c r="A48" s="67"/>
      <c r="B48" s="67"/>
      <c r="C48" s="68"/>
    </row>
    <row r="49" spans="1:3" x14ac:dyDescent="0.2">
      <c r="A49" s="67"/>
      <c r="B49" s="67"/>
      <c r="C49" s="68"/>
    </row>
    <row r="50" spans="1:3" x14ac:dyDescent="0.2">
      <c r="A50" s="67"/>
      <c r="B50" s="67"/>
      <c r="C50" s="68"/>
    </row>
    <row r="51" spans="1:3" x14ac:dyDescent="0.2">
      <c r="A51" s="67"/>
      <c r="B51" s="67"/>
      <c r="C51" s="68"/>
    </row>
    <row r="52" spans="1:3" x14ac:dyDescent="0.2">
      <c r="A52" s="15"/>
      <c r="B52" s="15"/>
      <c r="C52" s="61"/>
    </row>
  </sheetData>
  <phoneticPr fontId="2" type="noConversion"/>
  <pageMargins left="0.75" right="0.75" top="1" bottom="1" header="0.5" footer="0.5"/>
  <pageSetup orientation="portrait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5" sqref="B5"/>
    </sheetView>
  </sheetViews>
  <sheetFormatPr defaultRowHeight="12.75" x14ac:dyDescent="0.2"/>
  <cols>
    <col min="2" max="2" width="21" bestFit="1" customWidth="1"/>
  </cols>
  <sheetData>
    <row r="1" spans="1:3" x14ac:dyDescent="0.2">
      <c r="A1" s="1" t="s">
        <v>24</v>
      </c>
      <c r="B1" s="1" t="s">
        <v>44</v>
      </c>
      <c r="C1" s="1" t="s">
        <v>23</v>
      </c>
    </row>
    <row r="2" spans="1:3" x14ac:dyDescent="0.2">
      <c r="A2" s="17">
        <v>41294</v>
      </c>
      <c r="B2" t="s">
        <v>78</v>
      </c>
      <c r="C2">
        <v>100</v>
      </c>
    </row>
    <row r="3" spans="1:3" x14ac:dyDescent="0.2">
      <c r="A3" s="17">
        <v>41294</v>
      </c>
      <c r="B3" t="s">
        <v>79</v>
      </c>
      <c r="C3">
        <v>100</v>
      </c>
    </row>
    <row r="4" spans="1:3" x14ac:dyDescent="0.2">
      <c r="A4" s="17">
        <v>41294</v>
      </c>
      <c r="B4" t="s">
        <v>83</v>
      </c>
      <c r="C4">
        <v>50</v>
      </c>
    </row>
    <row r="5" spans="1:3" x14ac:dyDescent="0.2">
      <c r="A5" s="17"/>
    </row>
    <row r="6" spans="1:3" x14ac:dyDescent="0.2">
      <c r="A6" s="17"/>
    </row>
  </sheetData>
  <phoneticPr fontId="2" type="noConversion"/>
  <pageMargins left="0.75" right="0.75" top="1" bottom="1" header="0.5" footer="0.5"/>
  <pageSetup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Bills</vt:lpstr>
      <vt:lpstr>Fun+Save</vt:lpstr>
      <vt:lpstr>Bonus Money</vt:lpstr>
      <vt:lpstr>Long Term Projects</vt:lpstr>
      <vt:lpstr>HSA</vt:lpstr>
      <vt:lpstr>Savings Burn</vt:lpstr>
      <vt:lpstr>Donations</vt:lpstr>
      <vt:lpstr>Pmt_to_use</vt:lpstr>
      <vt:lpstr>Bills!Print_Area</vt:lpstr>
      <vt:lpstr>Table_beg_bal</vt:lpstr>
      <vt:lpstr>Term_in_years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BigB</dc:creator>
  <cp:lastModifiedBy>Brian</cp:lastModifiedBy>
  <cp:lastPrinted>2013-01-27T18:03:14Z</cp:lastPrinted>
  <dcterms:created xsi:type="dcterms:W3CDTF">2005-12-06T02:48:44Z</dcterms:created>
  <dcterms:modified xsi:type="dcterms:W3CDTF">2013-02-03T14:27:17Z</dcterms:modified>
</cp:coreProperties>
</file>